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ecu\2023\05. Mayo\"/>
    </mc:Choice>
  </mc:AlternateContent>
  <xr:revisionPtr revIDLastSave="0" documentId="13_ncr:1_{2C8BD757-5586-4209-8665-F9919103CD00}" xr6:coauthVersionLast="47" xr6:coauthVersionMax="47" xr10:uidLastSave="{00000000-0000-0000-0000-000000000000}"/>
  <bookViews>
    <workbookView xWindow="28680" yWindow="-120" windowWidth="20640" windowHeight="11160" xr2:uid="{00000000-000D-0000-FFFF-FFFF00000000}"/>
  </bookViews>
  <sheets>
    <sheet name="estado de liq y solv" sheetId="1" r:id="rId1"/>
    <sheet name="Hoja1" sheetId="8" r:id="rId2"/>
    <sheet name="Hoja2" sheetId="9" r:id="rId3"/>
  </sheets>
  <definedNames>
    <definedName name="_xlnm.Print_Area" localSheetId="0">'estado de liq y solv'!$A$1:$N$48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F18" i="1"/>
  <c r="K43" i="1" l="1"/>
  <c r="I17" i="8" l="1"/>
  <c r="D9" i="8" l="1"/>
  <c r="D8" i="8"/>
  <c r="D7" i="8" l="1"/>
  <c r="D10" i="8" s="1"/>
  <c r="D20" i="9" l="1"/>
  <c r="I14" i="9" l="1"/>
  <c r="I16" i="9" s="1"/>
  <c r="I3" i="9" l="1"/>
  <c r="I5" i="9"/>
  <c r="I6" i="9" l="1"/>
  <c r="B4" i="8" l="1"/>
  <c r="B5" i="8" s="1"/>
  <c r="M34" i="1" l="1"/>
  <c r="M28" i="1"/>
  <c r="M21" i="1" l="1"/>
  <c r="M42" i="1" l="1"/>
</calcChain>
</file>

<file path=xl/sharedStrings.xml><?xml version="1.0" encoding="utf-8"?>
<sst xmlns="http://schemas.openxmlformats.org/spreadsheetml/2006/main" count="93" uniqueCount="61">
  <si>
    <t xml:space="preserve"> </t>
  </si>
  <si>
    <t>ESTADO DE LIQUIDEZ Y SOLVENCIA PATRIMONIAL</t>
  </si>
  <si>
    <t xml:space="preserve">                      INFORMACION   :</t>
  </si>
  <si>
    <t>IDENTIFICACION</t>
  </si>
  <si>
    <t>EMPRESA   :</t>
  </si>
  <si>
    <t xml:space="preserve">VALORES  SECURITY S.A. </t>
  </si>
  <si>
    <t xml:space="preserve">   R.U.T.  : 96.515.580 - 5</t>
  </si>
  <si>
    <t>CORREDORES DE BOLSA</t>
  </si>
  <si>
    <t>DIRECCION :</t>
  </si>
  <si>
    <t>APOQUINDO 3150 PISO 6</t>
  </si>
  <si>
    <t>M$</t>
  </si>
  <si>
    <t>=</t>
  </si>
  <si>
    <t xml:space="preserve">Act.Disponible y Realizable a  menos 7 dias        </t>
  </si>
  <si>
    <t xml:space="preserve"> =</t>
  </si>
  <si>
    <t>veces</t>
  </si>
  <si>
    <t xml:space="preserve">  </t>
  </si>
  <si>
    <t xml:space="preserve">Pasivos exigibible menos de 7 dias      </t>
  </si>
  <si>
    <t>Activo Disp + Deudores por intermed.</t>
  </si>
  <si>
    <t>Acreedores por Intermediación</t>
  </si>
  <si>
    <t>Pasivos Exigibles</t>
  </si>
  <si>
    <t>Patrimonio Líquido</t>
  </si>
  <si>
    <t xml:space="preserve">    M$</t>
  </si>
  <si>
    <t>Monto de Cobertura Patrimonial</t>
  </si>
  <si>
    <t>%</t>
  </si>
  <si>
    <t>2) Indice Liquidez General</t>
  </si>
  <si>
    <t>3) Indice Liquidez por Intermediación</t>
  </si>
  <si>
    <t>4) Razon de Endeudamiento</t>
  </si>
  <si>
    <t>5) Razon de cobert.patrimonial =</t>
  </si>
  <si>
    <t>ajuste custodia</t>
  </si>
  <si>
    <t>inversis</t>
  </si>
  <si>
    <t>ulla</t>
  </si>
  <si>
    <t>cta.cte.por cobrar a 7 ds (-provisiones)</t>
  </si>
  <si>
    <t>cta.cte.por cobrar US$</t>
  </si>
  <si>
    <t>cta.cte.por cobrar EUROS</t>
  </si>
  <si>
    <t>obligac.fw del sistema-error</t>
  </si>
  <si>
    <t>obligac.fw del sistema-modifi</t>
  </si>
  <si>
    <t>patrimonio depurado</t>
  </si>
  <si>
    <t>UF  30,000</t>
  </si>
  <si>
    <t>-</t>
  </si>
  <si>
    <t>1%  de la custodia a valor de mercado</t>
  </si>
  <si>
    <t>+</t>
  </si>
  <si>
    <t xml:space="preserve">Seguros UF </t>
  </si>
  <si>
    <t>patrimonio depurad sistema</t>
  </si>
  <si>
    <t>reverso</t>
  </si>
  <si>
    <t>ajuste corregido</t>
  </si>
  <si>
    <t xml:space="preserve">custodia  del 30,03,21 </t>
  </si>
  <si>
    <t xml:space="preserve">CTA CTE POR COBRAR CLTE US$                       </t>
  </si>
  <si>
    <t xml:space="preserve">CTA CTE POR COBRAR CLTE EURO                      </t>
  </si>
  <si>
    <t>Provisión ccm</t>
  </si>
  <si>
    <t xml:space="preserve">CUENTA CORRIENTE POR COBRAR CLIENTES              </t>
  </si>
  <si>
    <t>Total cuentas</t>
  </si>
  <si>
    <t>01,06,22</t>
  </si>
  <si>
    <t>corregido 01,06,22</t>
  </si>
  <si>
    <t>Viene desde balance del dia</t>
  </si>
  <si>
    <t>dato de 7 dias desde planillas</t>
  </si>
  <si>
    <t>tiene formula al bce</t>
  </si>
  <si>
    <t>sumatoria</t>
  </si>
  <si>
    <t>Juan Gonzalez</t>
  </si>
  <si>
    <t>informacion otorgada</t>
  </si>
  <si>
    <t xml:space="preserve">    PATRIMONIO DEPURADO M$</t>
  </si>
  <si>
    <t>02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</si>
</sst>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#,##0.0000_ ;\-#,##0.0000\ "/>
    <numFmt numFmtId="165" formatCode="#,##0.00_ ;\-#,##0.00\ "/>
    <numFmt numFmtId="166" formatCode="dd/mm/yy;@"/>
    <numFmt numFmtId="167" formatCode="#,##0_ ;\-#,##0\ "/>
    <numFmt numFmtId="168" formatCode="_-* #,##0_-;\-* #,##0_-;_-* &quot;-&quot;??_-;_-@_-"/>
    <numFmt numFmtId="169" formatCode="_ * #,##0.00_ ;_ * \-#,##0.00_ ;_ * &quot;-&quot;_ ;_ @_ "/>
  </numFmts>
  <fonts count="11" x14ac:knownFonts="1">
    <font>
      <sz val="12"/>
      <name val="Courier"/>
    </font>
    <font>
      <sz val="8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9"/>
      <name val="Courier"/>
      <family val="3"/>
    </font>
    <font>
      <sz val="12"/>
      <name val="Courier"/>
      <family val="3"/>
    </font>
    <font>
      <b/>
      <sz val="12"/>
      <name val="Courier"/>
      <family val="3"/>
    </font>
    <font>
      <sz val="10"/>
      <name val="Times New Roman"/>
      <family val="1"/>
    </font>
    <font>
      <sz val="12"/>
      <name val="Courier"/>
    </font>
    <font>
      <b/>
      <sz val="12"/>
      <name val="Courier"/>
    </font>
    <font>
      <b/>
      <sz val="12"/>
      <color rgb="FFFF0000"/>
      <name val="Courie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37" fontId="0" fillId="0" borderId="0"/>
    <xf numFmtId="37" fontId="5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left"/>
    </xf>
    <xf numFmtId="37" fontId="3" fillId="0" borderId="0" xfId="0" applyFont="1" applyAlignment="1">
      <alignment horizontal="left"/>
    </xf>
    <xf numFmtId="37" fontId="2" fillId="0" borderId="1" xfId="0" applyFont="1" applyBorder="1" applyAlignment="1">
      <alignment horizontal="fill"/>
    </xf>
    <xf numFmtId="37" fontId="2" fillId="0" borderId="1" xfId="0" applyFont="1" applyBorder="1" applyAlignment="1">
      <alignment horizontal="left"/>
    </xf>
    <xf numFmtId="37" fontId="2" fillId="0" borderId="1" xfId="0" applyFont="1" applyBorder="1"/>
    <xf numFmtId="37" fontId="3" fillId="0" borderId="0" xfId="0" applyFont="1" applyAlignment="1">
      <alignment horizontal="center"/>
    </xf>
    <xf numFmtId="37" fontId="2" fillId="0" borderId="0" xfId="0" applyFont="1" applyAlignment="1">
      <alignment horizontal="right"/>
    </xf>
    <xf numFmtId="39" fontId="2" fillId="0" borderId="0" xfId="0" applyNumberFormat="1" applyFont="1"/>
    <xf numFmtId="37" fontId="4" fillId="0" borderId="0" xfId="0" applyFont="1"/>
    <xf numFmtId="37" fontId="2" fillId="0" borderId="0" xfId="0" applyFont="1" applyAlignment="1">
      <alignment horizontal="center"/>
    </xf>
    <xf numFmtId="37" fontId="0" fillId="2" borderId="0" xfId="0" applyFill="1"/>
    <xf numFmtId="37" fontId="2" fillId="0" borderId="2" xfId="0" applyFont="1" applyBorder="1"/>
    <xf numFmtId="37" fontId="5" fillId="0" borderId="0" xfId="0" applyFont="1"/>
    <xf numFmtId="37" fontId="3" fillId="0" borderId="0" xfId="0" applyFont="1"/>
    <xf numFmtId="164" fontId="0" fillId="0" borderId="0" xfId="0" applyNumberFormat="1"/>
    <xf numFmtId="165" fontId="0" fillId="0" borderId="0" xfId="0" applyNumberFormat="1"/>
    <xf numFmtId="37" fontId="5" fillId="0" borderId="0" xfId="1"/>
    <xf numFmtId="37" fontId="6" fillId="0" borderId="0" xfId="1" applyFont="1"/>
    <xf numFmtId="165" fontId="5" fillId="0" borderId="0" xfId="1" applyNumberFormat="1"/>
    <xf numFmtId="14" fontId="0" fillId="0" borderId="0" xfId="0" applyNumberFormat="1"/>
    <xf numFmtId="37" fontId="7" fillId="0" borderId="0" xfId="0" applyFont="1"/>
    <xf numFmtId="167" fontId="7" fillId="0" borderId="0" xfId="0" applyNumberFormat="1" applyFont="1"/>
    <xf numFmtId="3" fontId="0" fillId="0" borderId="0" xfId="0" applyNumberFormat="1"/>
    <xf numFmtId="168" fontId="0" fillId="0" borderId="0" xfId="2" applyNumberFormat="1" applyFont="1"/>
    <xf numFmtId="9" fontId="0" fillId="0" borderId="0" xfId="2" applyNumberFormat="1" applyFont="1"/>
    <xf numFmtId="37" fontId="9" fillId="0" borderId="0" xfId="0" applyFont="1"/>
    <xf numFmtId="37" fontId="0" fillId="3" borderId="0" xfId="0" applyFill="1"/>
    <xf numFmtId="37" fontId="5" fillId="3" borderId="0" xfId="0" applyFont="1" applyFill="1"/>
    <xf numFmtId="37" fontId="10" fillId="0" borderId="0" xfId="0" applyFont="1"/>
    <xf numFmtId="37" fontId="0" fillId="4" borderId="0" xfId="0" applyFill="1"/>
    <xf numFmtId="168" fontId="9" fillId="0" borderId="0" xfId="2" applyNumberFormat="1" applyFont="1"/>
    <xf numFmtId="168" fontId="10" fillId="0" borderId="0" xfId="2" applyNumberFormat="1" applyFont="1"/>
    <xf numFmtId="166" fontId="5" fillId="4" borderId="0" xfId="0" applyNumberFormat="1" applyFont="1" applyFill="1"/>
    <xf numFmtId="169" fontId="0" fillId="0" borderId="0" xfId="3" applyNumberFormat="1" applyFont="1"/>
    <xf numFmtId="39" fontId="0" fillId="0" borderId="0" xfId="0" applyNumberFormat="1"/>
  </cellXfs>
  <cellStyles count="4">
    <cellStyle name="Millares" xfId="2" builtinId="3"/>
    <cellStyle name="Millares [0]" xfId="3" builtinId="6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"/>
  <sheetViews>
    <sheetView showGridLines="0" tabSelected="1" zoomScale="85" zoomScaleNormal="85" workbookViewId="0">
      <selection activeCell="N12" sqref="N12"/>
    </sheetView>
  </sheetViews>
  <sheetFormatPr baseColWidth="10" defaultRowHeight="12.5" x14ac:dyDescent="0.25"/>
  <cols>
    <col min="2" max="2" width="10.08203125" customWidth="1"/>
    <col min="3" max="3" width="1.75" customWidth="1"/>
    <col min="4" max="4" width="2.58203125" customWidth="1"/>
    <col min="6" max="6" width="12.9140625" customWidth="1"/>
    <col min="7" max="7" width="2.25" customWidth="1"/>
    <col min="8" max="8" width="2.08203125" customWidth="1"/>
    <col min="9" max="9" width="1.4140625" customWidth="1"/>
    <col min="10" max="10" width="3" customWidth="1"/>
    <col min="11" max="11" width="16.58203125" bestFit="1" customWidth="1"/>
    <col min="12" max="12" width="2.25" customWidth="1"/>
    <col min="13" max="13" width="6.08203125" customWidth="1"/>
    <col min="15" max="16" width="12.6640625" bestFit="1" customWidth="1"/>
    <col min="17" max="17" width="12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7" x14ac:dyDescent="0.25">
      <c r="A3" s="2" t="s">
        <v>0</v>
      </c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t="s">
        <v>0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t="s">
        <v>0</v>
      </c>
    </row>
    <row r="5" spans="1:17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7" x14ac:dyDescent="0.25">
      <c r="A6" s="1"/>
      <c r="B6" s="1"/>
      <c r="C6" s="4"/>
      <c r="D6" s="4"/>
      <c r="E6" s="4"/>
      <c r="F6" s="4"/>
      <c r="G6" s="5"/>
      <c r="H6" s="6"/>
      <c r="I6" s="1"/>
      <c r="J6" s="1"/>
      <c r="K6" s="1"/>
      <c r="L6" s="1"/>
      <c r="M6" s="1"/>
      <c r="N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2" t="s">
        <v>0</v>
      </c>
      <c r="J7" s="2"/>
      <c r="K7" s="1"/>
      <c r="L7" s="1"/>
      <c r="M7" s="1"/>
      <c r="N7" s="1"/>
      <c r="O7" t="s">
        <v>0</v>
      </c>
    </row>
    <row r="8" spans="1:17" x14ac:dyDescent="0.25">
      <c r="A8" s="1"/>
      <c r="B8" s="1"/>
      <c r="C8" s="1"/>
      <c r="D8" s="1"/>
      <c r="E8" s="1"/>
      <c r="F8" s="1" t="s">
        <v>2</v>
      </c>
      <c r="G8" s="2"/>
      <c r="H8" s="2"/>
      <c r="I8" s="1"/>
      <c r="J8" s="1"/>
      <c r="K8" s="15" t="s">
        <v>60</v>
      </c>
      <c r="L8" s="1"/>
      <c r="M8" s="1"/>
      <c r="N8" s="1"/>
    </row>
    <row r="9" spans="1:17" x14ac:dyDescent="0.25">
      <c r="A9" s="2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P9" t="s">
        <v>0</v>
      </c>
    </row>
    <row r="10" spans="1:17" x14ac:dyDescent="0.25">
      <c r="A10" s="4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0</v>
      </c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7" x14ac:dyDescent="0.25">
      <c r="A12" s="1"/>
      <c r="B12" s="2" t="s">
        <v>4</v>
      </c>
      <c r="C12" s="2" t="s">
        <v>5</v>
      </c>
      <c r="D12" s="1"/>
      <c r="E12" s="1"/>
      <c r="F12" s="1"/>
      <c r="G12" s="1"/>
      <c r="H12" s="2" t="s">
        <v>6</v>
      </c>
      <c r="I12" s="1"/>
      <c r="J12" s="1"/>
      <c r="K12" s="1"/>
      <c r="L12" s="1"/>
      <c r="M12" s="1"/>
      <c r="N12" s="1"/>
    </row>
    <row r="13" spans="1:17" x14ac:dyDescent="0.25">
      <c r="A13" s="1"/>
      <c r="B13" s="1"/>
      <c r="C13" s="2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7" x14ac:dyDescent="0.25">
      <c r="A14" s="1"/>
      <c r="B14" s="2" t="s">
        <v>8</v>
      </c>
      <c r="C14" s="2" t="s">
        <v>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Q14" t="s">
        <v>0</v>
      </c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P15" t="s">
        <v>0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7" t="s">
        <v>10</v>
      </c>
      <c r="L16" s="1"/>
      <c r="M16" s="1"/>
      <c r="N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7" ht="13" thickBot="1" x14ac:dyDescent="0.3">
      <c r="A18" s="2" t="s">
        <v>59</v>
      </c>
      <c r="B18" s="1"/>
      <c r="C18" s="1"/>
      <c r="D18" s="8" t="s">
        <v>11</v>
      </c>
      <c r="E18" s="13"/>
      <c r="F18" s="13">
        <f>24165272-Hoja1!B5</f>
        <v>23862590.190000001</v>
      </c>
      <c r="G18" s="1"/>
      <c r="H18" s="1"/>
      <c r="I18" s="1"/>
      <c r="J18" s="1"/>
      <c r="K18" s="1"/>
      <c r="L18" s="1"/>
      <c r="M18" s="1"/>
      <c r="N18" s="1"/>
    </row>
    <row r="19" spans="1:17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7"/>
      <c r="L19" s="1"/>
      <c r="M19" s="1"/>
      <c r="N19" s="1"/>
    </row>
    <row r="20" spans="1:17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L20" s="1"/>
      <c r="M20" s="1"/>
      <c r="N20" s="1"/>
    </row>
    <row r="21" spans="1:17" x14ac:dyDescent="0.25">
      <c r="A21" s="2" t="s">
        <v>24</v>
      </c>
      <c r="B21" s="1"/>
      <c r="C21" s="1"/>
      <c r="D21" s="8" t="s">
        <v>11</v>
      </c>
      <c r="E21" s="5" t="s">
        <v>12</v>
      </c>
      <c r="F21" s="6"/>
      <c r="G21" s="6"/>
      <c r="H21" s="1"/>
      <c r="I21" s="1" t="s">
        <v>11</v>
      </c>
      <c r="J21" s="1"/>
      <c r="K21" s="6">
        <f>93289122+Hoja1!D10</f>
        <v>99067176.167099997</v>
      </c>
      <c r="L21" s="2" t="s">
        <v>13</v>
      </c>
      <c r="M21" s="9">
        <f>ROUND((K21/K22),2)</f>
        <v>1.34</v>
      </c>
      <c r="N21" s="2" t="s">
        <v>14</v>
      </c>
      <c r="O21" s="9"/>
      <c r="P21" s="36"/>
      <c r="Q21" s="17"/>
    </row>
    <row r="22" spans="1:17" x14ac:dyDescent="0.25">
      <c r="B22" s="1"/>
      <c r="C22" s="2" t="s">
        <v>15</v>
      </c>
      <c r="D22" s="8"/>
      <c r="E22" s="2" t="s">
        <v>16</v>
      </c>
      <c r="F22" s="1"/>
      <c r="G22" s="1"/>
      <c r="H22" s="1"/>
      <c r="I22" s="1"/>
      <c r="J22" s="1"/>
      <c r="K22" s="1">
        <v>73949217</v>
      </c>
      <c r="M22" s="10"/>
      <c r="O22" s="10"/>
      <c r="P22" s="36"/>
      <c r="Q22" s="17"/>
    </row>
    <row r="23" spans="1:17" x14ac:dyDescent="0.25">
      <c r="A23" s="1"/>
      <c r="B23" s="1"/>
      <c r="C23" s="1"/>
      <c r="D23" s="1"/>
      <c r="L23" s="2" t="s">
        <v>0</v>
      </c>
      <c r="M23" s="9"/>
      <c r="N23" s="1"/>
      <c r="O23" s="9"/>
      <c r="P23" s="36"/>
      <c r="Q23" s="17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9"/>
      <c r="N24" s="1"/>
      <c r="O24" s="9"/>
      <c r="P24" s="36"/>
      <c r="Q24" s="17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9"/>
      <c r="N25" s="1"/>
      <c r="O25" s="9"/>
      <c r="P25" s="36"/>
      <c r="Q25" s="17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9"/>
      <c r="N26" s="11" t="s">
        <v>0</v>
      </c>
      <c r="O26" s="9"/>
      <c r="P26" s="36"/>
      <c r="Q26" s="17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9"/>
      <c r="N27" s="1"/>
      <c r="O27" s="9"/>
      <c r="P27" s="36"/>
      <c r="Q27" s="17"/>
    </row>
    <row r="28" spans="1:17" x14ac:dyDescent="0.25">
      <c r="A28" s="2" t="s">
        <v>25</v>
      </c>
      <c r="B28" s="1"/>
      <c r="C28" s="1"/>
      <c r="D28" s="8" t="s">
        <v>11</v>
      </c>
      <c r="E28" s="5" t="s">
        <v>17</v>
      </c>
      <c r="F28" s="6"/>
      <c r="G28" s="1"/>
      <c r="H28" s="1"/>
      <c r="I28" s="11" t="s">
        <v>11</v>
      </c>
      <c r="J28" s="11"/>
      <c r="K28" s="6">
        <v>49882312</v>
      </c>
      <c r="L28" s="2" t="s">
        <v>13</v>
      </c>
      <c r="M28" s="9">
        <f>ROUND((K28/K29),2)</f>
        <v>4.1900000000000004</v>
      </c>
      <c r="N28" s="2" t="s">
        <v>14</v>
      </c>
      <c r="O28" s="9"/>
      <c r="P28" s="36"/>
      <c r="Q28" s="17"/>
    </row>
    <row r="29" spans="1:17" x14ac:dyDescent="0.25">
      <c r="B29" s="1"/>
      <c r="C29" s="1"/>
      <c r="D29" s="8"/>
      <c r="E29" s="2" t="s">
        <v>18</v>
      </c>
      <c r="F29" s="1"/>
      <c r="G29" s="1"/>
      <c r="H29" s="1"/>
      <c r="I29" s="11"/>
      <c r="J29" s="11"/>
      <c r="K29" s="1">
        <v>11910874</v>
      </c>
      <c r="M29" s="10"/>
      <c r="O29" s="10"/>
      <c r="P29" s="36"/>
      <c r="Q29" s="17"/>
    </row>
    <row r="30" spans="1:17" x14ac:dyDescent="0.25">
      <c r="A30" s="1"/>
      <c r="B30" s="1"/>
      <c r="C30" s="1"/>
      <c r="D30" s="1"/>
      <c r="L30" s="1"/>
      <c r="M30" s="9"/>
      <c r="N30" s="1"/>
      <c r="O30" s="9"/>
      <c r="P30" s="36"/>
      <c r="Q30" s="17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9"/>
      <c r="L31" s="1"/>
      <c r="M31" s="1"/>
      <c r="N31" s="1"/>
      <c r="O31" s="1"/>
      <c r="P31" s="36"/>
      <c r="Q31" s="17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9"/>
      <c r="N32" s="1"/>
      <c r="O32" s="9"/>
      <c r="P32" s="36"/>
      <c r="Q32" s="17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9"/>
      <c r="N33" s="1"/>
      <c r="O33" s="9"/>
      <c r="P33" s="36"/>
      <c r="Q33" s="17"/>
    </row>
    <row r="34" spans="1:17" x14ac:dyDescent="0.25">
      <c r="A34" s="2" t="s">
        <v>26</v>
      </c>
      <c r="B34" s="1"/>
      <c r="C34" s="1"/>
      <c r="D34" s="8" t="s">
        <v>11</v>
      </c>
      <c r="E34" s="5" t="s">
        <v>19</v>
      </c>
      <c r="F34" s="6"/>
      <c r="G34" s="1"/>
      <c r="H34" s="1"/>
      <c r="I34" s="2" t="s">
        <v>11</v>
      </c>
      <c r="J34" s="2"/>
      <c r="K34" s="6">
        <v>81676619</v>
      </c>
      <c r="L34" s="2" t="s">
        <v>13</v>
      </c>
      <c r="M34" s="9">
        <f>ROUND((K34/K35),2)</f>
        <v>2.89</v>
      </c>
      <c r="N34" s="2" t="s">
        <v>14</v>
      </c>
      <c r="O34" s="9"/>
      <c r="P34" s="36"/>
      <c r="Q34" s="17"/>
    </row>
    <row r="35" spans="1:17" x14ac:dyDescent="0.25">
      <c r="E35" s="2" t="s">
        <v>20</v>
      </c>
      <c r="F35" s="1"/>
      <c r="G35" s="1"/>
      <c r="H35" s="1"/>
      <c r="I35" s="2" t="s">
        <v>21</v>
      </c>
      <c r="J35" s="2"/>
      <c r="K35" s="1">
        <v>28273985</v>
      </c>
      <c r="L35" s="2"/>
      <c r="P35" s="36"/>
      <c r="Q35" s="17"/>
    </row>
    <row r="36" spans="1:17" x14ac:dyDescent="0.25">
      <c r="A36" s="1"/>
      <c r="B36" s="1"/>
      <c r="C36" s="1"/>
      <c r="D36" s="1"/>
      <c r="K36" s="1"/>
      <c r="L36" s="1"/>
      <c r="M36" s="9"/>
      <c r="N36" s="1"/>
      <c r="O36" s="9"/>
      <c r="P36" s="36"/>
      <c r="Q36" s="17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9"/>
      <c r="N37" s="1"/>
      <c r="O37" s="9"/>
      <c r="P37" s="36"/>
      <c r="Q37" s="17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9"/>
      <c r="N38" s="1"/>
      <c r="O38" s="9"/>
      <c r="P38" s="36"/>
      <c r="Q38" s="17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9"/>
      <c r="N39" s="1"/>
      <c r="O39" s="9"/>
      <c r="P39" s="36"/>
      <c r="Q39" s="17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9"/>
      <c r="N40" s="1"/>
      <c r="O40" s="9"/>
      <c r="P40" s="36"/>
      <c r="Q40" s="17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9"/>
      <c r="N41" s="1"/>
      <c r="O41" s="9"/>
      <c r="P41" s="36"/>
      <c r="Q41" s="17"/>
    </row>
    <row r="42" spans="1:17" x14ac:dyDescent="0.25">
      <c r="A42" s="2" t="s">
        <v>27</v>
      </c>
      <c r="B42" s="1"/>
      <c r="C42" s="1"/>
      <c r="D42" s="1"/>
      <c r="E42" s="5" t="s">
        <v>22</v>
      </c>
      <c r="F42" s="6"/>
      <c r="G42" s="1"/>
      <c r="H42" s="1"/>
      <c r="I42" s="2" t="s">
        <v>11</v>
      </c>
      <c r="J42" s="2"/>
      <c r="K42" s="6">
        <v>7156230</v>
      </c>
      <c r="L42" s="1" t="s">
        <v>13</v>
      </c>
      <c r="M42" s="9">
        <f>ROUND((K42/K43)*100,2)</f>
        <v>25.31</v>
      </c>
      <c r="N42" s="2" t="s">
        <v>23</v>
      </c>
      <c r="O42" s="9"/>
      <c r="P42" s="36"/>
      <c r="Q42" s="17"/>
    </row>
    <row r="43" spans="1:17" x14ac:dyDescent="0.25">
      <c r="B43" s="1"/>
      <c r="C43" s="1"/>
      <c r="D43" s="1"/>
      <c r="E43" s="2" t="s">
        <v>20</v>
      </c>
      <c r="F43" s="1"/>
      <c r="G43" s="1"/>
      <c r="H43" s="2" t="s">
        <v>0</v>
      </c>
      <c r="I43" s="2" t="s">
        <v>21</v>
      </c>
      <c r="J43" s="2"/>
      <c r="K43" s="1">
        <f>+K35</f>
        <v>28273985</v>
      </c>
      <c r="M43" s="10"/>
      <c r="O43" s="35"/>
      <c r="Q43" s="17"/>
    </row>
    <row r="44" spans="1:17" x14ac:dyDescent="0.25">
      <c r="A44" s="15"/>
      <c r="B44" s="1"/>
      <c r="C44" s="1"/>
      <c r="D44" s="1"/>
      <c r="E44" s="10"/>
      <c r="F44" s="10"/>
      <c r="G44" s="10"/>
      <c r="K44" s="17"/>
      <c r="L44" s="1"/>
      <c r="M44" s="9"/>
      <c r="N44" s="1"/>
      <c r="O44" s="35"/>
    </row>
    <row r="45" spans="1:17" x14ac:dyDescent="0.25">
      <c r="B45" s="10"/>
      <c r="E45" s="10"/>
      <c r="F45" s="10"/>
      <c r="G45" s="10"/>
      <c r="K45" s="16"/>
      <c r="M45" s="10"/>
    </row>
    <row r="46" spans="1:17" x14ac:dyDescent="0.25">
      <c r="B46" s="10"/>
      <c r="E46" s="10"/>
      <c r="F46" s="10"/>
      <c r="G46" s="10"/>
      <c r="M46" s="10"/>
    </row>
    <row r="47" spans="1:17" x14ac:dyDescent="0.25">
      <c r="B47" s="10"/>
      <c r="E47" s="10"/>
      <c r="F47" s="10"/>
      <c r="G47" s="10"/>
      <c r="M47" s="10"/>
    </row>
    <row r="48" spans="1:17" x14ac:dyDescent="0.25">
      <c r="B48" s="10"/>
      <c r="M48" s="10"/>
    </row>
    <row r="49" spans="2:13" x14ac:dyDescent="0.25">
      <c r="B49" s="10"/>
      <c r="M49" s="10"/>
    </row>
    <row r="50" spans="2:13" x14ac:dyDescent="0.25">
      <c r="B50" s="10"/>
      <c r="M50" s="10"/>
    </row>
    <row r="51" spans="2:13" x14ac:dyDescent="0.25">
      <c r="B51" s="10"/>
      <c r="M51" s="10"/>
    </row>
    <row r="52" spans="2:13" x14ac:dyDescent="0.25">
      <c r="B52" s="10"/>
      <c r="M52" s="10"/>
    </row>
    <row r="53" spans="2:13" x14ac:dyDescent="0.25">
      <c r="B53" s="10"/>
      <c r="M53" s="10"/>
    </row>
    <row r="54" spans="2:13" x14ac:dyDescent="0.25">
      <c r="B54" s="10"/>
      <c r="M54" s="10"/>
    </row>
    <row r="55" spans="2:13" x14ac:dyDescent="0.25">
      <c r="B55" s="10"/>
      <c r="M55" s="10"/>
    </row>
    <row r="56" spans="2:13" x14ac:dyDescent="0.25">
      <c r="B56" s="10"/>
      <c r="M56" s="10"/>
    </row>
    <row r="57" spans="2:13" x14ac:dyDescent="0.25">
      <c r="B57" s="10"/>
      <c r="M57" s="10"/>
    </row>
    <row r="58" spans="2:13" x14ac:dyDescent="0.25">
      <c r="B58" s="10"/>
      <c r="C58" s="12"/>
      <c r="D58" s="12"/>
      <c r="M58" s="10"/>
    </row>
    <row r="59" spans="2:13" x14ac:dyDescent="0.25">
      <c r="B59" s="10"/>
      <c r="C59" s="12"/>
      <c r="D59" s="12"/>
      <c r="M59" s="10"/>
    </row>
    <row r="60" spans="2:13" x14ac:dyDescent="0.25">
      <c r="C60" s="12"/>
      <c r="D60" s="12"/>
      <c r="M60" s="10"/>
    </row>
    <row r="64" spans="2:13" x14ac:dyDescent="0.25">
      <c r="B64" s="10"/>
      <c r="H64" s="10"/>
    </row>
    <row r="65" spans="2:8" x14ac:dyDescent="0.25">
      <c r="B65" s="10"/>
      <c r="H65" s="10"/>
    </row>
    <row r="87" spans="1:1" x14ac:dyDescent="0.25">
      <c r="A87">
        <v>554</v>
      </c>
    </row>
  </sheetData>
  <phoneticPr fontId="1" type="noConversion"/>
  <pageMargins left="0.39370078740157483" right="0.78740157480314965" top="0.59055118110236227" bottom="0.98425196850393704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C5" sqref="C5"/>
    </sheetView>
  </sheetViews>
  <sheetFormatPr baseColWidth="10" defaultRowHeight="12.5" x14ac:dyDescent="0.25"/>
  <cols>
    <col min="2" max="2" width="16.75" bestFit="1" customWidth="1"/>
    <col min="3" max="3" width="28.33203125" customWidth="1"/>
    <col min="4" max="4" width="17.75" bestFit="1" customWidth="1"/>
    <col min="5" max="5" width="21.08203125" customWidth="1"/>
    <col min="6" max="6" width="20.6640625" customWidth="1"/>
    <col min="7" max="8" width="21.25" bestFit="1" customWidth="1"/>
    <col min="9" max="9" width="18.25" customWidth="1"/>
    <col min="10" max="10" width="15.08203125" customWidth="1"/>
    <col min="11" max="11" width="15" bestFit="1" customWidth="1"/>
  </cols>
  <sheetData>
    <row r="1" spans="1:10" x14ac:dyDescent="0.25">
      <c r="A1" s="30" t="s">
        <v>28</v>
      </c>
      <c r="B1" s="30"/>
      <c r="C1" t="s">
        <v>10</v>
      </c>
      <c r="D1" s="14"/>
    </row>
    <row r="2" spans="1:10" x14ac:dyDescent="0.25">
      <c r="A2" s="30" t="s">
        <v>29</v>
      </c>
      <c r="B2" s="30">
        <v>30268181</v>
      </c>
      <c r="C2" s="27" t="s">
        <v>57</v>
      </c>
      <c r="D2" s="34">
        <v>45048</v>
      </c>
      <c r="E2" s="27" t="s">
        <v>58</v>
      </c>
      <c r="H2" s="14"/>
    </row>
    <row r="3" spans="1:10" x14ac:dyDescent="0.25">
      <c r="A3" s="30" t="s">
        <v>30</v>
      </c>
      <c r="B3" s="30"/>
      <c r="E3" s="14"/>
    </row>
    <row r="4" spans="1:10" x14ac:dyDescent="0.25">
      <c r="A4" s="30"/>
      <c r="B4" s="30">
        <f>+B2+B3</f>
        <v>30268181</v>
      </c>
      <c r="C4" s="21"/>
    </row>
    <row r="5" spans="1:10" x14ac:dyDescent="0.25">
      <c r="A5" s="30"/>
      <c r="B5" s="30">
        <f>+B4*1%</f>
        <v>302681.81</v>
      </c>
    </row>
    <row r="7" spans="1:10" x14ac:dyDescent="0.25">
      <c r="A7" s="27" t="s">
        <v>31</v>
      </c>
      <c r="B7" s="27"/>
      <c r="C7" s="27"/>
      <c r="D7" s="30">
        <f>-E19/1000</f>
        <v>3973135.0161000001</v>
      </c>
      <c r="E7" t="s">
        <v>55</v>
      </c>
    </row>
    <row r="8" spans="1:10" x14ac:dyDescent="0.25">
      <c r="A8" t="s">
        <v>32</v>
      </c>
      <c r="D8">
        <f>+I15/1000</f>
        <v>1804919.0889999999</v>
      </c>
      <c r="E8" t="s">
        <v>55</v>
      </c>
    </row>
    <row r="9" spans="1:10" x14ac:dyDescent="0.25">
      <c r="A9" t="s">
        <v>33</v>
      </c>
      <c r="D9">
        <f>+I16/1000</f>
        <v>6.2E-2</v>
      </c>
      <c r="E9" t="s">
        <v>55</v>
      </c>
    </row>
    <row r="10" spans="1:10" x14ac:dyDescent="0.25">
      <c r="A10" s="28"/>
      <c r="B10" s="28"/>
      <c r="C10" s="28"/>
      <c r="D10" s="29">
        <f>SUM(D7:D9)</f>
        <v>5778054.1671000002</v>
      </c>
      <c r="E10" t="s">
        <v>56</v>
      </c>
    </row>
    <row r="12" spans="1:10" x14ac:dyDescent="0.25">
      <c r="F12" s="30" t="s">
        <v>53</v>
      </c>
    </row>
    <row r="13" spans="1:10" x14ac:dyDescent="0.25">
      <c r="I13" t="s">
        <v>50</v>
      </c>
    </row>
    <row r="14" spans="1:10" x14ac:dyDescent="0.25">
      <c r="E14" s="31">
        <v>110780036</v>
      </c>
      <c r="F14" s="31" t="s">
        <v>49</v>
      </c>
      <c r="G14" s="24">
        <v>5494618879704</v>
      </c>
      <c r="H14" s="24">
        <v>5490058497246</v>
      </c>
      <c r="I14" s="24">
        <v>4560382458</v>
      </c>
      <c r="J14" s="24">
        <v>0</v>
      </c>
    </row>
    <row r="15" spans="1:10" x14ac:dyDescent="0.25">
      <c r="E15" s="31">
        <v>110780044</v>
      </c>
      <c r="F15" s="31" t="s">
        <v>46</v>
      </c>
      <c r="G15" s="24">
        <v>4229421803899</v>
      </c>
      <c r="H15" s="24">
        <v>4227616884810</v>
      </c>
      <c r="I15" s="24">
        <v>1804919089</v>
      </c>
      <c r="J15" s="24">
        <v>0</v>
      </c>
    </row>
    <row r="16" spans="1:10" x14ac:dyDescent="0.25">
      <c r="E16" s="31">
        <v>110780052</v>
      </c>
      <c r="F16" s="31" t="s">
        <v>47</v>
      </c>
      <c r="G16" s="24">
        <v>423602113120</v>
      </c>
      <c r="H16" s="24">
        <v>423602113058</v>
      </c>
      <c r="I16" s="24">
        <v>62</v>
      </c>
      <c r="J16" s="24">
        <v>0</v>
      </c>
    </row>
    <row r="17" spans="2:11" x14ac:dyDescent="0.25">
      <c r="I17">
        <f>SUM(I14:I16)</f>
        <v>6365301609</v>
      </c>
    </row>
    <row r="18" spans="2:11" x14ac:dyDescent="0.25">
      <c r="C18" s="14" t="s">
        <v>34</v>
      </c>
      <c r="E18" s="14" t="s">
        <v>48</v>
      </c>
    </row>
    <row r="19" spans="2:11" x14ac:dyDescent="0.25">
      <c r="C19" s="14" t="s">
        <v>35</v>
      </c>
      <c r="E19" s="32">
        <v>-3973135016.0999999</v>
      </c>
      <c r="F19" s="33" t="s">
        <v>54</v>
      </c>
      <c r="G19" s="25"/>
      <c r="H19" s="25"/>
      <c r="I19" s="25"/>
      <c r="J19" s="25"/>
      <c r="K19" s="25"/>
    </row>
    <row r="20" spans="2:11" x14ac:dyDescent="0.25">
      <c r="E20" s="25"/>
      <c r="F20" s="25"/>
      <c r="G20" s="25"/>
      <c r="H20" s="25"/>
      <c r="I20" s="26"/>
      <c r="J20" s="26"/>
      <c r="K20" s="26"/>
    </row>
    <row r="21" spans="2:11" x14ac:dyDescent="0.25">
      <c r="E21" s="25"/>
      <c r="F21" s="25"/>
      <c r="G21" s="25"/>
      <c r="H21" s="25"/>
      <c r="I21" s="25"/>
      <c r="J21" s="25"/>
      <c r="K21" s="25"/>
    </row>
    <row r="22" spans="2:11" x14ac:dyDescent="0.25">
      <c r="B22" t="s">
        <v>36</v>
      </c>
      <c r="E22" s="25"/>
      <c r="F22" s="25"/>
      <c r="G22" s="25"/>
      <c r="H22" s="25"/>
      <c r="I22" s="25"/>
      <c r="J22" s="25"/>
      <c r="K22" s="25"/>
    </row>
    <row r="23" spans="2:11" x14ac:dyDescent="0.25">
      <c r="E23" s="25"/>
      <c r="F23" s="25"/>
      <c r="G23" s="25"/>
      <c r="H23" s="25"/>
      <c r="I23" s="25"/>
      <c r="J23" s="25"/>
      <c r="K23" s="25"/>
    </row>
    <row r="25" spans="2:11" ht="13" x14ac:dyDescent="0.3">
      <c r="B25" s="22"/>
      <c r="C25" s="22"/>
      <c r="D25" s="23"/>
      <c r="E25" s="23"/>
      <c r="F25" s="23"/>
      <c r="G25" s="23"/>
    </row>
    <row r="26" spans="2:11" ht="13" x14ac:dyDescent="0.3">
      <c r="B26" s="22"/>
      <c r="C26" s="22"/>
      <c r="D26" s="23"/>
      <c r="E26" s="23"/>
      <c r="F26" s="23"/>
    </row>
    <row r="27" spans="2:11" ht="13" x14ac:dyDescent="0.3">
      <c r="B27" s="22"/>
      <c r="C27" s="22"/>
      <c r="D27" s="23"/>
      <c r="E27" s="23"/>
      <c r="F27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D11" sqref="D11"/>
    </sheetView>
  </sheetViews>
  <sheetFormatPr baseColWidth="10" defaultRowHeight="12.5" x14ac:dyDescent="0.25"/>
  <cols>
    <col min="4" max="4" width="14" bestFit="1" customWidth="1"/>
    <col min="9" max="9" width="19.58203125" customWidth="1"/>
  </cols>
  <sheetData>
    <row r="1" spans="1:10" x14ac:dyDescent="0.25">
      <c r="A1" s="18"/>
      <c r="B1" s="18" t="s">
        <v>28</v>
      </c>
      <c r="C1" s="18"/>
      <c r="D1" s="18"/>
      <c r="E1" s="18"/>
      <c r="F1" s="18"/>
      <c r="G1" s="18"/>
      <c r="H1" s="18"/>
      <c r="I1" s="18" t="s">
        <v>52</v>
      </c>
    </row>
    <row r="3" spans="1:10" x14ac:dyDescent="0.25">
      <c r="A3" s="18" t="s">
        <v>37</v>
      </c>
      <c r="B3" s="18"/>
      <c r="C3" s="20">
        <v>32694.2</v>
      </c>
      <c r="D3" s="18"/>
      <c r="E3" s="18"/>
      <c r="F3" s="18" t="s">
        <v>38</v>
      </c>
      <c r="G3" s="18"/>
      <c r="H3" s="18"/>
      <c r="I3" s="18">
        <f>-C3*30</f>
        <v>-980826</v>
      </c>
    </row>
    <row r="4" spans="1:10" x14ac:dyDescent="0.25">
      <c r="A4" s="18" t="s">
        <v>39</v>
      </c>
      <c r="B4" s="18"/>
      <c r="C4" s="18"/>
      <c r="D4" s="18"/>
      <c r="E4" s="18"/>
      <c r="F4" s="18" t="s">
        <v>38</v>
      </c>
      <c r="G4" s="18"/>
      <c r="H4" s="18"/>
      <c r="I4" s="18">
        <v>-11086661</v>
      </c>
      <c r="J4" s="14" t="s">
        <v>51</v>
      </c>
    </row>
    <row r="5" spans="1:10" x14ac:dyDescent="0.25">
      <c r="A5" s="18" t="s">
        <v>41</v>
      </c>
      <c r="B5" s="18">
        <v>100000</v>
      </c>
      <c r="C5" s="18"/>
      <c r="D5" s="18"/>
      <c r="E5" s="18"/>
      <c r="F5" s="18" t="s">
        <v>40</v>
      </c>
      <c r="G5" s="18"/>
      <c r="H5" s="18"/>
      <c r="I5" s="18">
        <f>+B5*C3/1000</f>
        <v>3269420</v>
      </c>
    </row>
    <row r="6" spans="1:10" x14ac:dyDescent="0.25">
      <c r="A6" s="18"/>
      <c r="B6" s="18"/>
      <c r="C6" s="18"/>
      <c r="D6" s="18"/>
      <c r="E6" s="18"/>
      <c r="F6" s="18"/>
      <c r="G6" s="18"/>
      <c r="H6" s="18"/>
      <c r="I6" s="19">
        <f>SUM(I3:I5)</f>
        <v>-8798067</v>
      </c>
    </row>
    <row r="7" spans="1:10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10" x14ac:dyDescent="0.25">
      <c r="A8" s="18"/>
      <c r="B8" s="18"/>
      <c r="C8" s="18"/>
      <c r="D8" s="18"/>
      <c r="E8" s="18"/>
      <c r="F8" s="18"/>
      <c r="G8" s="18"/>
      <c r="H8" s="18"/>
      <c r="I8" s="18"/>
    </row>
    <row r="9" spans="1:10" x14ac:dyDescent="0.25">
      <c r="A9" s="18"/>
      <c r="B9" s="18"/>
      <c r="C9" s="18"/>
      <c r="D9" s="18"/>
      <c r="E9" s="18"/>
      <c r="F9" s="18"/>
      <c r="G9" s="18"/>
      <c r="H9" s="18"/>
      <c r="I9" s="18"/>
    </row>
    <row r="12" spans="1:10" x14ac:dyDescent="0.25">
      <c r="F12" s="14" t="s">
        <v>42</v>
      </c>
      <c r="I12">
        <v>11108760</v>
      </c>
    </row>
    <row r="13" spans="1:10" x14ac:dyDescent="0.25">
      <c r="F13" s="14" t="s">
        <v>43</v>
      </c>
      <c r="I13">
        <v>19237475</v>
      </c>
    </row>
    <row r="14" spans="1:10" x14ac:dyDescent="0.25">
      <c r="I14">
        <f>+I12+I13</f>
        <v>30346235</v>
      </c>
    </row>
    <row r="15" spans="1:10" x14ac:dyDescent="0.25">
      <c r="F15" s="14" t="s">
        <v>44</v>
      </c>
      <c r="I15">
        <v>-7343709</v>
      </c>
    </row>
    <row r="16" spans="1:10" x14ac:dyDescent="0.25">
      <c r="I16">
        <f>+I14+I15</f>
        <v>23002526</v>
      </c>
    </row>
    <row r="18" spans="1:9" x14ac:dyDescent="0.25">
      <c r="I18">
        <v>7343709</v>
      </c>
    </row>
    <row r="19" spans="1:9" x14ac:dyDescent="0.25">
      <c r="A19" t="s">
        <v>45</v>
      </c>
      <c r="D19">
        <v>1069671204</v>
      </c>
    </row>
    <row r="20" spans="1:9" x14ac:dyDescent="0.25">
      <c r="D20">
        <f>+D19*1%</f>
        <v>10696712.040000001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de liq y solv</vt:lpstr>
      <vt:lpstr>Hoja1</vt:lpstr>
      <vt:lpstr>Hoja2</vt:lpstr>
      <vt:lpstr>'estado de liq y solv'!Área_de_impresión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Jeremy Bascuñan Sanchez</cp:lastModifiedBy>
  <cp:lastPrinted>2023-04-13T14:32:43Z</cp:lastPrinted>
  <dcterms:created xsi:type="dcterms:W3CDTF">2010-08-02T12:29:55Z</dcterms:created>
  <dcterms:modified xsi:type="dcterms:W3CDTF">2023-05-03T16:45:10Z</dcterms:modified>
</cp:coreProperties>
</file>